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46\"/>
    </mc:Choice>
  </mc:AlternateContent>
  <xr:revisionPtr revIDLastSave="0" documentId="13_ncr:1_{C47C6BEA-BAF3-4A44-90EA-4711E0B161D6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107-02-01" sheetId="6" r:id="rId6"/>
    <sheet name="ОСР 107-07-01" sheetId="7" r:id="rId7"/>
    <sheet name="ОСР 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39" i="1" l="1"/>
  <c r="C37" i="1"/>
  <c r="C40" i="1" s="1"/>
  <c r="C29" i="1"/>
  <c r="C43" i="1"/>
  <c r="I40" i="1"/>
  <c r="I39" i="1"/>
  <c r="I38" i="1"/>
  <c r="I37" i="1"/>
  <c r="I36" i="1"/>
  <c r="C30" i="1"/>
  <c r="G70" i="2"/>
  <c r="G71" i="2" s="1"/>
  <c r="G73" i="2" s="1"/>
  <c r="G74" i="2" s="1"/>
  <c r="G75" i="2" s="1"/>
  <c r="F70" i="2"/>
  <c r="F71" i="2" s="1"/>
  <c r="F73" i="2" s="1"/>
  <c r="F74" i="2" s="1"/>
  <c r="F75" i="2" s="1"/>
  <c r="G69" i="2"/>
  <c r="F69" i="2"/>
  <c r="E69" i="2"/>
  <c r="E70" i="2" s="1"/>
  <c r="E71" i="2" s="1"/>
  <c r="E73" i="2" s="1"/>
  <c r="E74" i="2" s="1"/>
  <c r="E75" i="2" s="1"/>
  <c r="D69" i="2"/>
  <c r="D70" i="2" s="1"/>
  <c r="H61" i="2"/>
  <c r="G61" i="2"/>
  <c r="F61" i="2"/>
  <c r="E61" i="2"/>
  <c r="D61" i="2"/>
  <c r="H60" i="2"/>
  <c r="G42" i="2"/>
  <c r="F42" i="2"/>
  <c r="H42" i="2" s="1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H33" i="2"/>
  <c r="G33" i="2"/>
  <c r="F33" i="2"/>
  <c r="E33" i="2"/>
  <c r="D33" i="2"/>
  <c r="H32" i="2"/>
  <c r="G30" i="2"/>
  <c r="F30" i="2"/>
  <c r="H30" i="2" s="1"/>
  <c r="E30" i="2"/>
  <c r="D30" i="2"/>
  <c r="H29" i="2"/>
  <c r="G23" i="2"/>
  <c r="F23" i="2"/>
  <c r="E23" i="2"/>
  <c r="D23" i="2"/>
  <c r="H23" i="2" s="1"/>
  <c r="H22" i="2"/>
  <c r="C42" i="1" l="1"/>
  <c r="C44" i="1" s="1"/>
  <c r="C41" i="1"/>
  <c r="C31" i="1"/>
  <c r="C32" i="1"/>
  <c r="C34" i="1" s="1"/>
  <c r="D71" i="2"/>
  <c r="H70" i="2"/>
  <c r="H69" i="2"/>
  <c r="C46" i="1" l="1"/>
  <c r="H71" i="2"/>
  <c r="D73" i="2"/>
  <c r="D74" i="2" l="1"/>
  <c r="H73" i="2"/>
  <c r="D75" i="2" l="1"/>
  <c r="H75" i="2" s="1"/>
  <c r="H74" i="2"/>
</calcChain>
</file>

<file path=xl/sharedStrings.xml><?xml version="1.0" encoding="utf-8"?>
<sst xmlns="http://schemas.openxmlformats.org/spreadsheetml/2006/main" count="354" uniqueCount="172">
  <si>
    <t>СВОДКА ЗАТРАТ</t>
  </si>
  <si>
    <t>P_0646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</si>
  <si>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</si>
  <si>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</si>
  <si>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</si>
  <si>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</si>
  <si>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</si>
  <si>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</si>
  <si>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</si>
  <si>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</si>
  <si>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</si>
  <si>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</si>
  <si>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</si>
  <si>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</si>
  <si>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</si>
  <si>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</si>
  <si>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</si>
  <si>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</si>
  <si>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</si>
  <si>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</si>
  <si>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</si>
  <si>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</si>
  <si>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</si>
  <si>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</si>
  <si>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</si>
  <si>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</si>
  <si>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ОСР-107-02-01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</si>
  <si>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</si>
  <si>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</si>
  <si>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</si>
  <si>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</si>
  <si>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</si>
  <si>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</si>
  <si>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</si>
  <si>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</si>
  <si>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</si>
  <si>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</si>
  <si>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</si>
  <si>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</si>
  <si>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</si>
  <si>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</si>
  <si>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</si>
  <si>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</si>
  <si>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</si>
  <si>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</si>
  <si>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</si>
  <si>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</si>
  <si>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</si>
  <si>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</si>
  <si>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</si>
  <si>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</si>
  <si>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</si>
  <si>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ОСР-107-09-01</t>
  </si>
  <si>
    <t>325/пр 25.05.2021 Пр.1 п.50 Пр.4 п.67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</si>
  <si>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</si>
  <si>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</si>
  <si>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</si>
  <si>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</si>
  <si>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</si>
  <si>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</si>
  <si>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</si>
  <si>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</si>
  <si>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</si>
  <si>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</si>
  <si>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</si>
  <si>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</si>
  <si>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</si>
  <si>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</si>
  <si>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</si>
  <si>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</si>
  <si>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</si>
  <si>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</si>
  <si>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</si>
  <si>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</si>
  <si>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</si>
  <si>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</si>
  <si>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</si>
  <si>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</si>
  <si>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ОСР-107-12-01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</si>
  <si>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</si>
  <si>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</si>
  <si>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</si>
  <si>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</si>
  <si>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</si>
  <si>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Реконструкция ВЛ-0,4 кВ от КТП ЦАР 527/100 кВА с заменой на КТП 250 кВА  Красноярский район Самарская область.</t>
  </si>
  <si>
    <t>Наименование локальных сметных расчетов (смет), затрат</t>
  </si>
  <si>
    <t>ЛС-525-03</t>
  </si>
  <si>
    <t>Коммерческий учет</t>
  </si>
  <si>
    <t>Итого</t>
  </si>
  <si>
    <t>ОБЪЕКТНЫЙ СМЕТНЫЙ РАСЧЕТ № ОСР 525-09-01</t>
  </si>
  <si>
    <t>ЛС-525-09-03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</si>
  <si>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</si>
  <si>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</si>
  <si>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</si>
  <si>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</si>
  <si>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ЛС-107-01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</si>
  <si>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</si>
  <si>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</si>
  <si>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</si>
  <si>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</si>
  <si>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</si>
  <si>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</si>
  <si>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</si>
  <si>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</si>
  <si>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</si>
  <si>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</si>
  <si>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</si>
  <si>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</si>
  <si>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</si>
  <si>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</si>
  <si>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</si>
  <si>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</si>
  <si>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</si>
  <si>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</si>
  <si>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шт</t>
  </si>
  <si>
    <t>Установка нескольких трехфазных приборов учета в существующем шкафу с организацией связи по радиоинтерфейсу 0.4 кВ</t>
  </si>
  <si>
    <t>ОСР 525-09-01</t>
  </si>
  <si>
    <t>ОСР 525-12-01</t>
  </si>
  <si>
    <t>ОСР 107-02-01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</si>
  <si>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</si>
  <si>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</si>
  <si>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</si>
  <si>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</si>
  <si>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</si>
  <si>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</si>
  <si>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</si>
  <si>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</si>
  <si>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</si>
  <si>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</si>
  <si>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</si>
  <si>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</si>
  <si>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</si>
  <si>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</si>
  <si>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</si>
  <si>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Счетчик однофазный AD11S.M1.1-FL-R(1-3-1)</t>
  </si>
  <si>
    <t>Удаленный дисплей CIU8.B-4-1(2+12+1)</t>
  </si>
  <si>
    <t>Счетчик трехфазный AD13А.M1.2-FLRs-R (2-20-1)(12шт+1шт)</t>
  </si>
  <si>
    <t>Шкаф учета абонентский ЩРНМ-3 650х500х220 (ЩРН-МЗ IP54)(12шт+1шт)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</si>
  <si>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</si>
  <si>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</si>
  <si>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</si>
  <si>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</si>
  <si>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</si>
  <si>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</si>
  <si>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</si>
  <si>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</si>
  <si>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</si>
  <si>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</si>
  <si>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</si>
  <si>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</si>
  <si>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</si>
  <si>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</si>
  <si>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</si>
  <si>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</si>
  <si>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</si>
  <si>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</si>
  <si>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</si>
  <si>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</si>
  <si>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</si>
  <si>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</si>
  <si>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</si>
  <si>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ФСБЦ-05.1.02.07-0041</t>
  </si>
  <si>
    <t>ФСБЦ-05.1.02.07-0066</t>
  </si>
  <si>
    <t>ФСБЦ-05.1.02.07-0069</t>
  </si>
  <si>
    <t>Реконструкция ВЛ-0,4 кВ Ф-2,4 от КТП-6/0,4/587 (торсада) г.о. Тольятти Самарская область (протяженностью 2,33 км), устновка приборов учета (55 т.у.)</t>
  </si>
  <si>
    <t>Реконструкция ВЛ-0,4 кВ Ф-2,4 от КТП-6/0,4/587 (торсада) г.о. Тольятти Самарская область (протяженностью 2,33 км), устновка приборов учета (55 т.у.)</t>
  </si>
  <si>
    <t>Реконструкция ВЛ-0,4 кВ Ф-2,4 от КТП-6/0,4/587 (торсада) г.о. Тольятти Самарская область (протяженностью 2,33 км), устновка приборов учета (55 т.у.)</t>
  </si>
  <si>
    <t>Реконструкция ВЛ-0,4 кВ Ф-2,4 от КТП-6/0,4/587 (торсада) г.о. Тольятти Самарская область (протяженностью 2,33 км), устновка приборов учета (55 т.у.)</t>
  </si>
  <si>
    <t>Реконструкция ВЛ-0,4 кВ Ф-2,4 от КТП-6/0,4/587 (торсада) г.о. Тольятти Самарская область (протяженностью 2,33 км), устновка приборов учета (55 т.у.)</t>
  </si>
  <si>
    <t>Реконструкция ВЛ-0,4 кВ Ф-2,4 от КТП-6/0,4/587 (торсада) г.о. Тольятти Самарская область (протяженностью 2,33 км), устновка приборов учета (55 т.у.)</t>
  </si>
  <si>
    <t>Реконструкция ВЛ-0,4 кВ Ф-2,4 от КТП-6/0,4/587 (торсада) г.о. Тольятти Самарская область (протяженностью 2,33 км), устновка приборов учета (55 т.у.)</t>
  </si>
  <si>
    <t>Реконструкция ВЛ-0,4 кВ Ф-2,4 от КТП-6/0,4/587 (торсада) г.о. Тольятти Самарская область (протяженностью 2,33 км), устновка приборов учета (55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</si>
</sst>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0" fillId="0" borderId="7" xfId="0" applyBorder="1" applyAlignment="1">
      <alignment vertical="top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 xr:uid="{D7BCF654-1404-4462-BEED-6F8369F25B7F}"/>
    <cellStyle name="Обычный" xfId="0" builtinId="0"/>
    <cellStyle name="Обычный 2" xfId="4" xr:uid="{2284B9DD-685E-4BE3-AB9F-2E8BDFFAC02F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D22" sqref="D1:D1048576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109375" customWidth="1"/>
    <col min="9" max="9" width="16.66406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7" t="s">
        <v>0</v>
      </c>
      <c r="B12" s="87"/>
      <c r="C12" s="87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90" t="s">
        <v>1</v>
      </c>
      <c r="B16" s="90"/>
      <c r="C16" s="90"/>
    </row>
    <row r="17" spans="1:9" ht="15.9" customHeight="1" x14ac:dyDescent="0.3">
      <c r="A17" s="89" t="s">
        <v>2</v>
      </c>
      <c r="B17" s="89"/>
      <c r="C17" s="89"/>
    </row>
    <row r="18" spans="1:9" ht="15.9" customHeight="1" x14ac:dyDescent="0.3">
      <c r="A18" s="1"/>
      <c r="B18" s="1"/>
      <c r="C18" s="1"/>
    </row>
    <row r="19" spans="1:9" ht="72" customHeight="1" x14ac:dyDescent="0.3">
      <c r="A19" s="88" t="s">
        <v>164</v>
      </c>
      <c r="B19" s="88"/>
      <c r="C19" s="88"/>
    </row>
    <row r="20" spans="1:9" ht="15.9" customHeight="1" x14ac:dyDescent="0.3">
      <c r="A20" s="89" t="s">
        <v>3</v>
      </c>
      <c r="B20" s="89"/>
      <c r="C20" s="89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143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4" t="s">
        <v>144</v>
      </c>
      <c r="B25" s="85"/>
      <c r="C25" s="86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145</v>
      </c>
      <c r="C26" s="54"/>
      <c r="D26" s="51"/>
      <c r="E26" s="51"/>
      <c r="F26" s="51"/>
      <c r="G26" s="52"/>
      <c r="H26" s="52" t="s">
        <v>146</v>
      </c>
      <c r="I26" s="52"/>
    </row>
    <row r="27" spans="1:9" ht="17.100000000000001" customHeight="1" x14ac:dyDescent="0.3">
      <c r="A27" s="55" t="s">
        <v>6</v>
      </c>
      <c r="B27" s="53" t="s">
        <v>147</v>
      </c>
      <c r="C27" s="56">
        <v>0</v>
      </c>
      <c r="D27" s="57"/>
      <c r="E27" s="57"/>
      <c r="F27" s="57"/>
      <c r="G27" s="58" t="s">
        <v>148</v>
      </c>
      <c r="H27" s="58" t="s">
        <v>149</v>
      </c>
      <c r="I27" s="58" t="s">
        <v>150</v>
      </c>
    </row>
    <row r="28" spans="1:9" ht="17.100000000000001" customHeight="1" x14ac:dyDescent="0.3">
      <c r="A28" s="55" t="s">
        <v>7</v>
      </c>
      <c r="B28" s="53" t="s">
        <v>151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152</v>
      </c>
      <c r="C29" s="62">
        <f>ССР!G66*1.2</f>
        <v>1393.8115085623199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1393.8115085623199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153</v>
      </c>
      <c r="C31" s="62">
        <f>C30-ROUND(C30/1.2,5)</f>
        <v>232.30191856232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154</v>
      </c>
      <c r="C32" s="67">
        <f>C30*I38</f>
        <v>1616.8106174933976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155</v>
      </c>
      <c r="C33" s="62">
        <v>0.87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156</v>
      </c>
      <c r="C34" s="67">
        <f>C32*C33</f>
        <v>1406.625237219256</v>
      </c>
      <c r="D34" s="57"/>
      <c r="E34" s="68"/>
      <c r="F34" s="69"/>
      <c r="G34" s="70"/>
      <c r="H34" s="60"/>
      <c r="I34" s="66"/>
    </row>
    <row r="35" spans="1:9" ht="15.6" x14ac:dyDescent="0.3">
      <c r="A35" s="84" t="s">
        <v>157</v>
      </c>
      <c r="B35" s="85"/>
      <c r="C35" s="86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145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147</v>
      </c>
      <c r="C37" s="76">
        <f>ССР!D75+ССР!E75</f>
        <v>17280.308359327686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151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152</v>
      </c>
      <c r="C39" s="76">
        <f>ССР!G75-'Сводка затрат'!C30</f>
        <v>857.39893855714809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18137.707297884834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153</v>
      </c>
      <c r="C41" s="62">
        <f>C40-ROUND(C40/1.2,5)</f>
        <v>3022.9512178848345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154</v>
      </c>
      <c r="C42" s="77">
        <f>C40*I39</f>
        <v>21969.740092935644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155</v>
      </c>
      <c r="C43" s="62">
        <f>C33</f>
        <v>0.87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156</v>
      </c>
      <c r="C44" s="67">
        <f>C42*C43</f>
        <v>19113.67388085401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158</v>
      </c>
      <c r="C46" s="79">
        <f>C34+C44</f>
        <v>20520.299118073268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159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2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9" x14ac:dyDescent="0.3">
      <c r="A1" s="104" t="s">
        <v>125</v>
      </c>
      <c r="B1" s="104"/>
      <c r="C1" s="104"/>
      <c r="D1" s="104"/>
      <c r="E1" s="104"/>
      <c r="F1" s="104"/>
      <c r="G1" s="104"/>
      <c r="H1" s="104"/>
    </row>
    <row r="3" spans="1:9" ht="44.25" customHeight="1" x14ac:dyDescent="0.3">
      <c r="A3" s="6" t="s">
        <v>126</v>
      </c>
      <c r="B3" s="6" t="s">
        <v>127</v>
      </c>
      <c r="C3" s="6" t="s">
        <v>128</v>
      </c>
      <c r="D3" s="6" t="s">
        <v>129</v>
      </c>
      <c r="E3" s="6" t="s">
        <v>130</v>
      </c>
      <c r="F3" s="6" t="s">
        <v>131</v>
      </c>
      <c r="G3" s="6" t="s">
        <v>132</v>
      </c>
      <c r="H3" s="6" t="s">
        <v>133</v>
      </c>
    </row>
    <row r="4" spans="1:9" ht="39" hidden="1" customHeight="1" x14ac:dyDescent="0.3">
      <c r="A4" s="25" t="s">
        <v>134</v>
      </c>
      <c r="B4" s="26" t="s">
        <v>114</v>
      </c>
      <c r="C4" s="27">
        <v>8.4615384615385008</v>
      </c>
      <c r="D4" s="27">
        <v>19.644843234890999</v>
      </c>
      <c r="E4" s="26"/>
      <c r="F4" s="26"/>
      <c r="G4" s="27">
        <v>166.22559660292001</v>
      </c>
      <c r="H4" s="28"/>
    </row>
    <row r="5" spans="1:9" ht="39" hidden="1" customHeight="1" x14ac:dyDescent="0.3">
      <c r="A5" s="25" t="s">
        <v>135</v>
      </c>
      <c r="B5" s="26" t="s">
        <v>114</v>
      </c>
      <c r="C5" s="27">
        <v>63.461538461537998</v>
      </c>
      <c r="D5" s="27">
        <v>4.1537497551260003</v>
      </c>
      <c r="E5" s="26"/>
      <c r="F5" s="26"/>
      <c r="G5" s="27">
        <v>263.60334984452999</v>
      </c>
      <c r="H5" s="28"/>
    </row>
    <row r="6" spans="1:9" ht="39" hidden="1" customHeight="1" x14ac:dyDescent="0.3">
      <c r="A6" s="25" t="s">
        <v>136</v>
      </c>
      <c r="B6" s="26" t="s">
        <v>114</v>
      </c>
      <c r="C6" s="27">
        <v>55</v>
      </c>
      <c r="D6" s="27">
        <v>43.477623465691998</v>
      </c>
      <c r="E6" s="26"/>
      <c r="F6" s="26"/>
      <c r="G6" s="27">
        <v>2391.2692906131001</v>
      </c>
      <c r="H6" s="28"/>
    </row>
    <row r="7" spans="1:9" ht="39" hidden="1" customHeight="1" x14ac:dyDescent="0.3">
      <c r="A7" s="25" t="s">
        <v>137</v>
      </c>
      <c r="B7" s="26" t="s">
        <v>114</v>
      </c>
      <c r="C7" s="27">
        <v>55</v>
      </c>
      <c r="D7" s="27">
        <v>17.038066125193001</v>
      </c>
      <c r="E7" s="26"/>
      <c r="F7" s="26"/>
      <c r="G7" s="27">
        <v>937.09363688560995</v>
      </c>
      <c r="H7" s="28"/>
    </row>
    <row r="8" spans="1:9" ht="33.75" customHeight="1" x14ac:dyDescent="0.3">
      <c r="A8" s="25" t="s">
        <v>138</v>
      </c>
      <c r="B8" s="26" t="s">
        <v>114</v>
      </c>
      <c r="C8" s="27">
        <v>9.5088179565660997</v>
      </c>
      <c r="D8" s="27">
        <v>25.632087662364999</v>
      </c>
      <c r="E8" s="26">
        <v>0.4</v>
      </c>
      <c r="F8" s="26"/>
      <c r="G8" s="27">
        <v>243.73085542817</v>
      </c>
      <c r="H8" s="28" t="s">
        <v>163</v>
      </c>
      <c r="I8" s="83"/>
    </row>
    <row r="9" spans="1:9" ht="39" customHeight="1" x14ac:dyDescent="0.3">
      <c r="A9" s="25" t="s">
        <v>139</v>
      </c>
      <c r="B9" s="26" t="s">
        <v>114</v>
      </c>
      <c r="C9" s="27">
        <v>86.258562891707001</v>
      </c>
      <c r="D9" s="27">
        <v>19.447555803385999</v>
      </c>
      <c r="E9" s="26">
        <v>0.4</v>
      </c>
      <c r="F9" s="26"/>
      <c r="G9" s="27">
        <v>1677.5182153563001</v>
      </c>
      <c r="H9" s="28" t="s">
        <v>162</v>
      </c>
    </row>
    <row r="10" spans="1:9" ht="39" customHeight="1" x14ac:dyDescent="0.3">
      <c r="A10" s="25" t="s">
        <v>140</v>
      </c>
      <c r="B10" s="26" t="s">
        <v>114</v>
      </c>
      <c r="C10" s="27">
        <v>7.8108147500363998</v>
      </c>
      <c r="D10" s="27">
        <v>80.053876886355994</v>
      </c>
      <c r="E10" s="26">
        <v>0.4</v>
      </c>
      <c r="F10" s="26"/>
      <c r="G10" s="27">
        <v>625.28600238155002</v>
      </c>
      <c r="H10" s="28" t="s">
        <v>161</v>
      </c>
    </row>
    <row r="11" spans="1:9" ht="39" customHeight="1" x14ac:dyDescent="0.3">
      <c r="A11" s="25" t="s">
        <v>141</v>
      </c>
      <c r="B11" s="26" t="s">
        <v>119</v>
      </c>
      <c r="C11" s="27">
        <v>2.5717956566098001</v>
      </c>
      <c r="D11" s="27">
        <v>881.09974599531995</v>
      </c>
      <c r="E11" s="26">
        <v>0.4</v>
      </c>
      <c r="F11" s="26"/>
      <c r="G11" s="27">
        <v>2266.0084997908002</v>
      </c>
      <c r="H11" s="28" t="s">
        <v>160</v>
      </c>
    </row>
    <row r="12" spans="1:9" ht="39" hidden="1" customHeight="1" x14ac:dyDescent="0.3">
      <c r="A12" s="25" t="s">
        <v>142</v>
      </c>
      <c r="B12" s="26" t="s">
        <v>114</v>
      </c>
      <c r="C12" s="27">
        <v>79.806150706894002</v>
      </c>
      <c r="D12" s="27">
        <v>19.225895489928</v>
      </c>
      <c r="E12" s="26">
        <v>0.4</v>
      </c>
      <c r="F12" s="26"/>
      <c r="G12" s="27">
        <v>1534.3447129442</v>
      </c>
      <c r="H12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58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8" t="s">
        <v>165</v>
      </c>
      <c r="B13" s="88"/>
      <c r="C13" s="88"/>
      <c r="D13" s="88"/>
      <c r="E13" s="88"/>
      <c r="F13" s="88"/>
      <c r="G13" s="88"/>
      <c r="H13" s="88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1" t="s">
        <v>4</v>
      </c>
      <c r="B18" s="91" t="s">
        <v>13</v>
      </c>
      <c r="C18" s="91" t="s">
        <v>14</v>
      </c>
      <c r="D18" s="92" t="s">
        <v>15</v>
      </c>
      <c r="E18" s="93"/>
      <c r="F18" s="93"/>
      <c r="G18" s="93"/>
      <c r="H18" s="94"/>
    </row>
    <row r="19" spans="1:8" ht="84.9" customHeight="1" x14ac:dyDescent="0.3">
      <c r="A19" s="91"/>
      <c r="B19" s="91"/>
      <c r="C19" s="91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4260.5027017054999</v>
      </c>
      <c r="E25" s="20">
        <v>742.58220757816002</v>
      </c>
      <c r="F25" s="20">
        <v>0</v>
      </c>
      <c r="G25" s="20">
        <v>0</v>
      </c>
      <c r="H25" s="20">
        <v>5003.0849092835997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8205.6006500758995</v>
      </c>
      <c r="E26" s="20">
        <v>124.84237985986999</v>
      </c>
      <c r="F26" s="20">
        <v>0</v>
      </c>
      <c r="G26" s="20">
        <v>0</v>
      </c>
      <c r="H26" s="20">
        <v>8330.4430299357991</v>
      </c>
    </row>
    <row r="27" spans="1:8" ht="17.100000000000001" customHeight="1" x14ac:dyDescent="0.3">
      <c r="A27" s="6"/>
      <c r="B27" s="9"/>
      <c r="C27" s="9" t="s">
        <v>28</v>
      </c>
      <c r="D27" s="20">
        <v>12466.103351780999</v>
      </c>
      <c r="E27" s="20">
        <v>867.42458743803002</v>
      </c>
      <c r="F27" s="20">
        <v>0</v>
      </c>
      <c r="G27" s="20">
        <v>0</v>
      </c>
      <c r="H27" s="20">
        <v>13333.527939219</v>
      </c>
    </row>
    <row r="28" spans="1:8" ht="17.100000000000001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7.100000000000001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7.100000000000001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7.100000000000001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7.100000000000001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7.100000000000001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3.9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7.100000000000001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7.100000000000001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7.100000000000001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7.100000000000001" customHeight="1" x14ac:dyDescent="0.3">
      <c r="A43" s="6"/>
      <c r="B43" s="9"/>
      <c r="C43" s="9" t="s">
        <v>39</v>
      </c>
      <c r="D43" s="20">
        <v>12466.103351780999</v>
      </c>
      <c r="E43" s="20">
        <v>867.42458743803002</v>
      </c>
      <c r="F43" s="20">
        <v>0</v>
      </c>
      <c r="G43" s="20">
        <v>0</v>
      </c>
      <c r="H43" s="20">
        <v>13333.527939219</v>
      </c>
    </row>
    <row r="44" spans="1:8" ht="17.100000000000001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106.51256754264</v>
      </c>
      <c r="E45" s="20">
        <v>18.564555189454001</v>
      </c>
      <c r="F45" s="20">
        <v>0</v>
      </c>
      <c r="G45" s="20">
        <v>0</v>
      </c>
      <c r="H45" s="20">
        <v>125.07712273209</v>
      </c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164.11201300152001</v>
      </c>
      <c r="E46" s="20">
        <v>2.4968475971975002</v>
      </c>
      <c r="F46" s="20">
        <v>0</v>
      </c>
      <c r="G46" s="20">
        <v>0</v>
      </c>
      <c r="H46" s="20">
        <v>166.60886059872001</v>
      </c>
    </row>
    <row r="47" spans="1:8" ht="17.100000000000001" customHeight="1" x14ac:dyDescent="0.3">
      <c r="A47" s="6"/>
      <c r="B47" s="9"/>
      <c r="C47" s="9" t="s">
        <v>45</v>
      </c>
      <c r="D47" s="20">
        <v>270.62458054415998</v>
      </c>
      <c r="E47" s="20">
        <v>21.061402786652</v>
      </c>
      <c r="F47" s="20">
        <v>0</v>
      </c>
      <c r="G47" s="20">
        <v>0</v>
      </c>
      <c r="H47" s="20">
        <v>291.68598333081002</v>
      </c>
    </row>
    <row r="48" spans="1:8" ht="17.100000000000001" customHeight="1" x14ac:dyDescent="0.3">
      <c r="A48" s="6"/>
      <c r="B48" s="9"/>
      <c r="C48" s="9" t="s">
        <v>46</v>
      </c>
      <c r="D48" s="20">
        <v>12736.727932326001</v>
      </c>
      <c r="E48" s="20">
        <v>888.48599022467999</v>
      </c>
      <c r="F48" s="20">
        <v>0</v>
      </c>
      <c r="G48" s="20">
        <v>0</v>
      </c>
      <c r="H48" s="20">
        <v>13625.21392255</v>
      </c>
    </row>
    <row r="49" spans="1:8" ht="17.100000000000001" customHeight="1" x14ac:dyDescent="0.3">
      <c r="A49" s="6"/>
      <c r="B49" s="9"/>
      <c r="C49" s="9" t="s">
        <v>47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48</v>
      </c>
      <c r="C50" s="7" t="s">
        <v>49</v>
      </c>
      <c r="D50" s="20">
        <v>0</v>
      </c>
      <c r="E50" s="20">
        <v>0</v>
      </c>
      <c r="F50" s="20">
        <v>0</v>
      </c>
      <c r="G50" s="20">
        <v>158.33376791930999</v>
      </c>
      <c r="H50" s="20">
        <v>158.33376791930999</v>
      </c>
    </row>
    <row r="51" spans="1:8" ht="31.2" x14ac:dyDescent="0.3">
      <c r="A51" s="6">
        <v>6</v>
      </c>
      <c r="B51" s="6" t="s">
        <v>50</v>
      </c>
      <c r="C51" s="7" t="s">
        <v>51</v>
      </c>
      <c r="D51" s="20">
        <v>113.97909852737</v>
      </c>
      <c r="E51" s="20">
        <v>19.865930508235</v>
      </c>
      <c r="F51" s="20">
        <v>0</v>
      </c>
      <c r="G51" s="20">
        <v>0</v>
      </c>
      <c r="H51" s="20">
        <v>133.84502903561</v>
      </c>
    </row>
    <row r="52" spans="1:8" x14ac:dyDescent="0.3">
      <c r="A52" s="6">
        <v>7</v>
      </c>
      <c r="B52" s="6" t="s">
        <v>52</v>
      </c>
      <c r="C52" s="7" t="s">
        <v>27</v>
      </c>
      <c r="D52" s="20">
        <v>0</v>
      </c>
      <c r="E52" s="20">
        <v>0</v>
      </c>
      <c r="F52" s="20">
        <v>0</v>
      </c>
      <c r="G52" s="20">
        <v>93.224903995112996</v>
      </c>
      <c r="H52" s="20">
        <v>93.224903995112996</v>
      </c>
    </row>
    <row r="53" spans="1:8" ht="31.2" x14ac:dyDescent="0.3">
      <c r="A53" s="6">
        <v>8</v>
      </c>
      <c r="B53" s="6" t="s">
        <v>53</v>
      </c>
      <c r="C53" s="7" t="s">
        <v>51</v>
      </c>
      <c r="D53" s="20">
        <v>218.44950050631999</v>
      </c>
      <c r="E53" s="20">
        <v>3.3235538366294999</v>
      </c>
      <c r="F53" s="20">
        <v>0</v>
      </c>
      <c r="G53" s="20">
        <v>0</v>
      </c>
      <c r="H53" s="20">
        <v>221.77305434294999</v>
      </c>
    </row>
    <row r="54" spans="1:8" x14ac:dyDescent="0.3">
      <c r="A54" s="6">
        <v>9</v>
      </c>
      <c r="B54" s="6" t="s">
        <v>54</v>
      </c>
      <c r="C54" s="7" t="s">
        <v>55</v>
      </c>
      <c r="D54" s="20">
        <v>0</v>
      </c>
      <c r="E54" s="20">
        <v>0</v>
      </c>
      <c r="F54" s="20">
        <v>0</v>
      </c>
      <c r="G54" s="20">
        <v>184.3860260246</v>
      </c>
      <c r="H54" s="20">
        <v>184.3860260246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155.86446529547001</v>
      </c>
      <c r="H55" s="20">
        <v>155.86446529547001</v>
      </c>
    </row>
    <row r="56" spans="1:8" x14ac:dyDescent="0.3">
      <c r="A56" s="6">
        <v>11</v>
      </c>
      <c r="B56" s="6"/>
      <c r="C56" s="7" t="s">
        <v>57</v>
      </c>
      <c r="D56" s="20">
        <v>0</v>
      </c>
      <c r="E56" s="20">
        <v>0</v>
      </c>
      <c r="F56" s="20">
        <v>0</v>
      </c>
      <c r="G56" s="20">
        <v>68.048921959921998</v>
      </c>
      <c r="H56" s="20">
        <v>68.048921959921998</v>
      </c>
    </row>
    <row r="57" spans="1:8" ht="17.100000000000001" customHeight="1" x14ac:dyDescent="0.3">
      <c r="A57" s="6"/>
      <c r="B57" s="9"/>
      <c r="C57" s="9" t="s">
        <v>58</v>
      </c>
      <c r="D57" s="20">
        <v>332.42859903368998</v>
      </c>
      <c r="E57" s="20">
        <v>23.189484344863999</v>
      </c>
      <c r="F57" s="20">
        <v>0</v>
      </c>
      <c r="G57" s="20">
        <v>659.85808519442003</v>
      </c>
      <c r="H57" s="20">
        <v>1015.476168573</v>
      </c>
    </row>
    <row r="58" spans="1:8" ht="17.100000000000001" customHeight="1" x14ac:dyDescent="0.3">
      <c r="A58" s="6"/>
      <c r="B58" s="9"/>
      <c r="C58" s="9" t="s">
        <v>59</v>
      </c>
      <c r="D58" s="20">
        <v>13069.156531359</v>
      </c>
      <c r="E58" s="20">
        <v>911.67547456955003</v>
      </c>
      <c r="F58" s="20">
        <v>0</v>
      </c>
      <c r="G58" s="20">
        <v>659.85808519442003</v>
      </c>
      <c r="H58" s="20">
        <v>14640.690091123</v>
      </c>
    </row>
    <row r="59" spans="1:8" ht="17.100000000000001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7.100000000000001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7.100000000000001" customHeight="1" x14ac:dyDescent="0.3">
      <c r="A62" s="6"/>
      <c r="B62" s="9"/>
      <c r="C62" s="9" t="s">
        <v>62</v>
      </c>
      <c r="D62" s="20">
        <v>13069.156531359</v>
      </c>
      <c r="E62" s="20">
        <v>911.67547456955003</v>
      </c>
      <c r="F62" s="20">
        <v>0</v>
      </c>
      <c r="G62" s="20">
        <v>659.85808519442003</v>
      </c>
      <c r="H62" s="20">
        <v>14640.690091123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574.45384615385001</v>
      </c>
      <c r="H64" s="20">
        <v>574.45384615385001</v>
      </c>
    </row>
    <row r="65" spans="1:8" x14ac:dyDescent="0.3">
      <c r="A65" s="6">
        <v>13</v>
      </c>
      <c r="B65" s="6" t="s">
        <v>78</v>
      </c>
      <c r="C65" s="7" t="s">
        <v>79</v>
      </c>
      <c r="D65" s="20">
        <v>0</v>
      </c>
      <c r="E65" s="20">
        <v>0</v>
      </c>
      <c r="F65" s="20">
        <v>0</v>
      </c>
      <c r="G65" s="20">
        <v>587.05574431470995</v>
      </c>
      <c r="H65" s="20">
        <v>587.05574431470995</v>
      </c>
    </row>
    <row r="66" spans="1:8" ht="17.100000000000001" customHeight="1" x14ac:dyDescent="0.3">
      <c r="A66" s="6"/>
      <c r="B66" s="9"/>
      <c r="C66" s="9" t="s">
        <v>77</v>
      </c>
      <c r="D66" s="20">
        <v>0</v>
      </c>
      <c r="E66" s="20">
        <v>0</v>
      </c>
      <c r="F66" s="20">
        <v>0</v>
      </c>
      <c r="G66" s="20">
        <v>1161.5095904686</v>
      </c>
      <c r="H66" s="20">
        <v>1161.5095904686</v>
      </c>
    </row>
    <row r="67" spans="1:8" ht="17.100000000000001" customHeight="1" x14ac:dyDescent="0.3">
      <c r="A67" s="6"/>
      <c r="B67" s="9"/>
      <c r="C67" s="9" t="s">
        <v>76</v>
      </c>
      <c r="D67" s="20">
        <v>13069.156531359</v>
      </c>
      <c r="E67" s="20">
        <v>911.67547456955003</v>
      </c>
      <c r="F67" s="20">
        <v>0</v>
      </c>
      <c r="G67" s="20">
        <v>1821.367675663</v>
      </c>
      <c r="H67" s="20">
        <v>15802.199681591999</v>
      </c>
    </row>
    <row r="68" spans="1:8" ht="17.100000000000001" customHeight="1" x14ac:dyDescent="0.3">
      <c r="A68" s="6"/>
      <c r="B68" s="9"/>
      <c r="C68" s="9" t="s">
        <v>75</v>
      </c>
      <c r="D68" s="20"/>
      <c r="E68" s="20"/>
      <c r="F68" s="20"/>
      <c r="G68" s="20"/>
      <c r="H68" s="20"/>
    </row>
    <row r="69" spans="1:8" ht="33.9" customHeight="1" x14ac:dyDescent="0.3">
      <c r="A69" s="6">
        <v>14</v>
      </c>
      <c r="B69" s="6" t="s">
        <v>74</v>
      </c>
      <c r="C69" s="7" t="s">
        <v>73</v>
      </c>
      <c r="D69" s="20">
        <f>D67 * 3%</f>
        <v>392.07469594076997</v>
      </c>
      <c r="E69" s="20">
        <f>E67 * 3%</f>
        <v>27.350264237086499</v>
      </c>
      <c r="F69" s="20">
        <f>F67 * 3%</f>
        <v>0</v>
      </c>
      <c r="G69" s="20">
        <f>G67 * 3%</f>
        <v>54.641030269889995</v>
      </c>
      <c r="H69" s="20">
        <f>SUM(D69:G69)</f>
        <v>474.06599044774646</v>
      </c>
    </row>
    <row r="70" spans="1:8" ht="17.100000000000001" customHeight="1" x14ac:dyDescent="0.3">
      <c r="A70" s="6"/>
      <c r="B70" s="9"/>
      <c r="C70" s="9" t="s">
        <v>72</v>
      </c>
      <c r="D70" s="20">
        <f>D69</f>
        <v>392.07469594076997</v>
      </c>
      <c r="E70" s="20">
        <f>E69</f>
        <v>27.350264237086499</v>
      </c>
      <c r="F70" s="20">
        <f>F69</f>
        <v>0</v>
      </c>
      <c r="G70" s="20">
        <f>G69</f>
        <v>54.641030269889995</v>
      </c>
      <c r="H70" s="20">
        <f>SUM(D70:G70)</f>
        <v>474.06599044774646</v>
      </c>
    </row>
    <row r="71" spans="1:8" ht="17.100000000000001" customHeight="1" x14ac:dyDescent="0.3">
      <c r="A71" s="6"/>
      <c r="B71" s="9"/>
      <c r="C71" s="9" t="s">
        <v>71</v>
      </c>
      <c r="D71" s="20">
        <f>D70 + D67</f>
        <v>13461.23122729977</v>
      </c>
      <c r="E71" s="20">
        <f>E70 + E67</f>
        <v>939.02573880663658</v>
      </c>
      <c r="F71" s="20">
        <f>F70 + F67</f>
        <v>0</v>
      </c>
      <c r="G71" s="20">
        <f>G70 + G67</f>
        <v>1876.0087059328901</v>
      </c>
      <c r="H71" s="20">
        <f>SUM(D71:G71)</f>
        <v>16276.265672039297</v>
      </c>
    </row>
    <row r="72" spans="1:8" ht="17.100000000000001" customHeight="1" x14ac:dyDescent="0.3">
      <c r="A72" s="6"/>
      <c r="B72" s="9"/>
      <c r="C72" s="9" t="s">
        <v>70</v>
      </c>
      <c r="D72" s="20"/>
      <c r="E72" s="20"/>
      <c r="F72" s="20"/>
      <c r="G72" s="20"/>
      <c r="H72" s="20"/>
    </row>
    <row r="73" spans="1:8" ht="17.100000000000001" customHeight="1" x14ac:dyDescent="0.3">
      <c r="A73" s="6">
        <v>15</v>
      </c>
      <c r="B73" s="6" t="s">
        <v>69</v>
      </c>
      <c r="C73" s="7" t="s">
        <v>68</v>
      </c>
      <c r="D73" s="20">
        <f>D71 * 20%</f>
        <v>2692.246245459954</v>
      </c>
      <c r="E73" s="20">
        <f>E71 * 20%</f>
        <v>187.80514776132733</v>
      </c>
      <c r="F73" s="20">
        <f>F71 * 20%</f>
        <v>0</v>
      </c>
      <c r="G73" s="20">
        <f>G71 * 20%</f>
        <v>375.20174118657803</v>
      </c>
      <c r="H73" s="20">
        <f>SUM(D73:G73)</f>
        <v>3255.2531344078593</v>
      </c>
    </row>
    <row r="74" spans="1:8" ht="17.100000000000001" customHeight="1" x14ac:dyDescent="0.3">
      <c r="A74" s="6"/>
      <c r="B74" s="9"/>
      <c r="C74" s="9" t="s">
        <v>67</v>
      </c>
      <c r="D74" s="20">
        <f>D73</f>
        <v>2692.246245459954</v>
      </c>
      <c r="E74" s="20">
        <f>E73</f>
        <v>187.80514776132733</v>
      </c>
      <c r="F74" s="20">
        <f>F73</f>
        <v>0</v>
      </c>
      <c r="G74" s="20">
        <f>G73</f>
        <v>375.20174118657803</v>
      </c>
      <c r="H74" s="20">
        <f>SUM(D74:G74)</f>
        <v>3255.2531344078593</v>
      </c>
    </row>
    <row r="75" spans="1:8" ht="17.100000000000001" customHeight="1" x14ac:dyDescent="0.3">
      <c r="A75" s="6"/>
      <c r="B75" s="9"/>
      <c r="C75" s="9" t="s">
        <v>66</v>
      </c>
      <c r="D75" s="20">
        <f>D74 + D71</f>
        <v>16153.477472759723</v>
      </c>
      <c r="E75" s="20">
        <f>E74 + E71</f>
        <v>1126.8308865679639</v>
      </c>
      <c r="F75" s="20">
        <f>F74 + F71</f>
        <v>0</v>
      </c>
      <c r="G75" s="20">
        <f>G74 + G71</f>
        <v>2251.210447119468</v>
      </c>
      <c r="H75" s="20">
        <f>SUM(D75:G75)</f>
        <v>19531.518806447155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166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85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4260.5027017054999</v>
      </c>
      <c r="E13" s="19">
        <v>742.58220757816002</v>
      </c>
      <c r="F13" s="19">
        <v>0</v>
      </c>
      <c r="G13" s="19">
        <v>0</v>
      </c>
      <c r="H13" s="19">
        <v>5003.0849092835997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4260.5027017054999</v>
      </c>
      <c r="E14" s="19">
        <v>742.58220757816002</v>
      </c>
      <c r="F14" s="19">
        <v>0</v>
      </c>
      <c r="G14" s="19">
        <v>0</v>
      </c>
      <c r="H14" s="19">
        <v>5003.0849092835997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167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49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85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49</v>
      </c>
      <c r="D13" s="19">
        <v>0</v>
      </c>
      <c r="E13" s="19">
        <v>0</v>
      </c>
      <c r="F13" s="19">
        <v>0</v>
      </c>
      <c r="G13" s="19">
        <v>158.33376791930999</v>
      </c>
      <c r="H13" s="19">
        <v>158.33376791930999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158.33376791930999</v>
      </c>
      <c r="H14" s="19">
        <v>158.33376791930999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168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85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65</v>
      </c>
      <c r="D13" s="19">
        <v>0</v>
      </c>
      <c r="E13" s="19">
        <v>0</v>
      </c>
      <c r="F13" s="19">
        <v>0</v>
      </c>
      <c r="G13" s="19">
        <v>574.45384615385001</v>
      </c>
      <c r="H13" s="19">
        <v>574.45384615385001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574.45384615385001</v>
      </c>
      <c r="H14" s="19">
        <v>574.45384615385001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169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85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27</v>
      </c>
      <c r="D13" s="19">
        <v>8205.6006500758995</v>
      </c>
      <c r="E13" s="19">
        <v>124.84237985986999</v>
      </c>
      <c r="F13" s="19">
        <v>0</v>
      </c>
      <c r="G13" s="19">
        <v>0</v>
      </c>
      <c r="H13" s="19">
        <v>8330.4430299357991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8205.6006500758995</v>
      </c>
      <c r="E14" s="19">
        <v>124.84237985986999</v>
      </c>
      <c r="F14" s="19">
        <v>0</v>
      </c>
      <c r="G14" s="19">
        <v>0</v>
      </c>
      <c r="H14" s="19">
        <v>8330.4430299357991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170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85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0</v>
      </c>
      <c r="E13" s="19">
        <v>0</v>
      </c>
      <c r="F13" s="19">
        <v>0</v>
      </c>
      <c r="G13" s="19">
        <v>93.224903995112996</v>
      </c>
      <c r="H13" s="19">
        <v>93.224903995112996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93.224903995112996</v>
      </c>
      <c r="H14" s="19">
        <v>93.224903995112996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171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85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100</v>
      </c>
      <c r="D13" s="19">
        <v>0</v>
      </c>
      <c r="E13" s="19">
        <v>0</v>
      </c>
      <c r="F13" s="19">
        <v>0</v>
      </c>
      <c r="G13" s="19">
        <v>587.05574431470995</v>
      </c>
      <c r="H13" s="19">
        <v>587.05574431470995</v>
      </c>
      <c r="J13" s="5"/>
    </row>
    <row r="14" spans="1:14" ht="17.100000000000001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587.05574431470995</v>
      </c>
      <c r="H14" s="19">
        <v>587.05574431470995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A7" zoomScale="75" zoomScaleNormal="87" workbookViewId="0">
      <selection activeCell="H3" sqref="H3:H62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101</v>
      </c>
      <c r="B1" s="37" t="s">
        <v>102</v>
      </c>
      <c r="C1" s="37" t="s">
        <v>103</v>
      </c>
      <c r="D1" s="37" t="s">
        <v>104</v>
      </c>
      <c r="E1" s="37" t="s">
        <v>105</v>
      </c>
      <c r="F1" s="37" t="s">
        <v>106</v>
      </c>
      <c r="G1" s="37" t="s">
        <v>107</v>
      </c>
      <c r="H1" s="37" t="s">
        <v>108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5" t="s">
        <v>84</v>
      </c>
      <c r="B3" s="96"/>
      <c r="C3" s="45"/>
      <c r="D3" s="43">
        <v>5003.0849092835997</v>
      </c>
      <c r="E3" s="41"/>
      <c r="F3" s="41"/>
      <c r="G3" s="41"/>
      <c r="H3" s="48"/>
    </row>
    <row r="4" spans="1:8" x14ac:dyDescent="0.3">
      <c r="A4" s="97" t="s">
        <v>109</v>
      </c>
      <c r="B4" s="42" t="s">
        <v>110</v>
      </c>
      <c r="C4" s="45"/>
      <c r="D4" s="43">
        <v>4260.5027017054999</v>
      </c>
      <c r="E4" s="41"/>
      <c r="F4" s="41"/>
      <c r="G4" s="41"/>
      <c r="H4" s="48"/>
    </row>
    <row r="5" spans="1:8" x14ac:dyDescent="0.3">
      <c r="A5" s="97"/>
      <c r="B5" s="42" t="s">
        <v>111</v>
      </c>
      <c r="C5" s="37"/>
      <c r="D5" s="43">
        <v>742.58220757816002</v>
      </c>
      <c r="E5" s="41"/>
      <c r="F5" s="41"/>
      <c r="G5" s="41"/>
      <c r="H5" s="47"/>
    </row>
    <row r="6" spans="1:8" x14ac:dyDescent="0.3">
      <c r="A6" s="98"/>
      <c r="B6" s="42" t="s">
        <v>112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113</v>
      </c>
      <c r="C7" s="37"/>
      <c r="D7" s="43">
        <v>0</v>
      </c>
      <c r="E7" s="41"/>
      <c r="F7" s="41"/>
      <c r="G7" s="41"/>
      <c r="H7" s="47"/>
    </row>
    <row r="8" spans="1:8" x14ac:dyDescent="0.3">
      <c r="A8" s="99" t="s">
        <v>87</v>
      </c>
      <c r="B8" s="100"/>
      <c r="C8" s="97" t="s">
        <v>115</v>
      </c>
      <c r="D8" s="44">
        <v>5003.0849092835997</v>
      </c>
      <c r="E8" s="41">
        <v>55</v>
      </c>
      <c r="F8" s="41" t="s">
        <v>114</v>
      </c>
      <c r="G8" s="44">
        <v>90.965180168792998</v>
      </c>
      <c r="H8" s="47"/>
    </row>
    <row r="9" spans="1:8" x14ac:dyDescent="0.3">
      <c r="A9" s="101">
        <v>1</v>
      </c>
      <c r="B9" s="42" t="s">
        <v>110</v>
      </c>
      <c r="C9" s="97"/>
      <c r="D9" s="44">
        <v>4260.5027017054999</v>
      </c>
      <c r="E9" s="41"/>
      <c r="F9" s="41"/>
      <c r="G9" s="41"/>
      <c r="H9" s="98" t="s">
        <v>25</v>
      </c>
    </row>
    <row r="10" spans="1:8" x14ac:dyDescent="0.3">
      <c r="A10" s="97"/>
      <c r="B10" s="42" t="s">
        <v>111</v>
      </c>
      <c r="C10" s="97"/>
      <c r="D10" s="44">
        <v>742.58220757816002</v>
      </c>
      <c r="E10" s="41"/>
      <c r="F10" s="41"/>
      <c r="G10" s="41"/>
      <c r="H10" s="98"/>
    </row>
    <row r="11" spans="1:8" x14ac:dyDescent="0.3">
      <c r="A11" s="97"/>
      <c r="B11" s="42" t="s">
        <v>112</v>
      </c>
      <c r="C11" s="97"/>
      <c r="D11" s="44">
        <v>0</v>
      </c>
      <c r="E11" s="41"/>
      <c r="F11" s="41"/>
      <c r="G11" s="41"/>
      <c r="H11" s="98"/>
    </row>
    <row r="12" spans="1:8" x14ac:dyDescent="0.3">
      <c r="A12" s="97"/>
      <c r="B12" s="42" t="s">
        <v>113</v>
      </c>
      <c r="C12" s="97"/>
      <c r="D12" s="44">
        <v>0</v>
      </c>
      <c r="E12" s="41"/>
      <c r="F12" s="41"/>
      <c r="G12" s="41"/>
      <c r="H12" s="98"/>
    </row>
    <row r="13" spans="1:8" ht="24.6" x14ac:dyDescent="0.3">
      <c r="A13" s="102" t="s">
        <v>49</v>
      </c>
      <c r="B13" s="96"/>
      <c r="C13" s="37"/>
      <c r="D13" s="43">
        <v>158.33376791930999</v>
      </c>
      <c r="E13" s="41"/>
      <c r="F13" s="41"/>
      <c r="G13" s="41"/>
      <c r="H13" s="47"/>
    </row>
    <row r="14" spans="1:8" x14ac:dyDescent="0.3">
      <c r="A14" s="97" t="s">
        <v>116</v>
      </c>
      <c r="B14" s="42" t="s">
        <v>110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7"/>
      <c r="B15" s="42" t="s">
        <v>111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7"/>
      <c r="B16" s="42" t="s">
        <v>112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7"/>
      <c r="B17" s="42" t="s">
        <v>113</v>
      </c>
      <c r="C17" s="37"/>
      <c r="D17" s="43">
        <v>158.33376791930999</v>
      </c>
      <c r="E17" s="41"/>
      <c r="F17" s="41"/>
      <c r="G17" s="41"/>
      <c r="H17" s="47"/>
    </row>
    <row r="18" spans="1:8" x14ac:dyDescent="0.3">
      <c r="A18" s="99" t="s">
        <v>49</v>
      </c>
      <c r="B18" s="100"/>
      <c r="C18" s="97" t="s">
        <v>115</v>
      </c>
      <c r="D18" s="44">
        <v>158.33376791930999</v>
      </c>
      <c r="E18" s="41">
        <v>55</v>
      </c>
      <c r="F18" s="41" t="s">
        <v>114</v>
      </c>
      <c r="G18" s="44">
        <v>2.8787957803511</v>
      </c>
      <c r="H18" s="47"/>
    </row>
    <row r="19" spans="1:8" x14ac:dyDescent="0.3">
      <c r="A19" s="101">
        <v>1</v>
      </c>
      <c r="B19" s="42" t="s">
        <v>110</v>
      </c>
      <c r="C19" s="97"/>
      <c r="D19" s="44">
        <v>0</v>
      </c>
      <c r="E19" s="41"/>
      <c r="F19" s="41"/>
      <c r="G19" s="41"/>
      <c r="H19" s="98" t="s">
        <v>25</v>
      </c>
    </row>
    <row r="20" spans="1:8" x14ac:dyDescent="0.3">
      <c r="A20" s="97"/>
      <c r="B20" s="42" t="s">
        <v>111</v>
      </c>
      <c r="C20" s="97"/>
      <c r="D20" s="44">
        <v>0</v>
      </c>
      <c r="E20" s="41"/>
      <c r="F20" s="41"/>
      <c r="G20" s="41"/>
      <c r="H20" s="98"/>
    </row>
    <row r="21" spans="1:8" x14ac:dyDescent="0.3">
      <c r="A21" s="97"/>
      <c r="B21" s="42" t="s">
        <v>112</v>
      </c>
      <c r="C21" s="97"/>
      <c r="D21" s="44">
        <v>0</v>
      </c>
      <c r="E21" s="41"/>
      <c r="F21" s="41"/>
      <c r="G21" s="41"/>
      <c r="H21" s="98"/>
    </row>
    <row r="22" spans="1:8" x14ac:dyDescent="0.3">
      <c r="A22" s="97"/>
      <c r="B22" s="42" t="s">
        <v>113</v>
      </c>
      <c r="C22" s="97"/>
      <c r="D22" s="44">
        <v>158.33376791930999</v>
      </c>
      <c r="E22" s="41"/>
      <c r="F22" s="41"/>
      <c r="G22" s="41"/>
      <c r="H22" s="98"/>
    </row>
    <row r="23" spans="1:8" ht="24.6" x14ac:dyDescent="0.3">
      <c r="A23" s="102" t="s">
        <v>65</v>
      </c>
      <c r="B23" s="96"/>
      <c r="C23" s="37"/>
      <c r="D23" s="43">
        <v>574.45384615385001</v>
      </c>
      <c r="E23" s="41"/>
      <c r="F23" s="41"/>
      <c r="G23" s="41"/>
      <c r="H23" s="47"/>
    </row>
    <row r="24" spans="1:8" x14ac:dyDescent="0.3">
      <c r="A24" s="97" t="s">
        <v>117</v>
      </c>
      <c r="B24" s="42" t="s">
        <v>110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7"/>
      <c r="B25" s="42" t="s">
        <v>111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7"/>
      <c r="B26" s="42" t="s">
        <v>112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7"/>
      <c r="B27" s="42" t="s">
        <v>113</v>
      </c>
      <c r="C27" s="37"/>
      <c r="D27" s="43">
        <v>574.45384615385001</v>
      </c>
      <c r="E27" s="41"/>
      <c r="F27" s="41"/>
      <c r="G27" s="41"/>
      <c r="H27" s="47"/>
    </row>
    <row r="28" spans="1:8" x14ac:dyDescent="0.3">
      <c r="A28" s="99" t="s">
        <v>65</v>
      </c>
      <c r="B28" s="100"/>
      <c r="C28" s="97" t="s">
        <v>115</v>
      </c>
      <c r="D28" s="44">
        <v>574.45384615385001</v>
      </c>
      <c r="E28" s="41">
        <v>55</v>
      </c>
      <c r="F28" s="41" t="s">
        <v>114</v>
      </c>
      <c r="G28" s="44">
        <v>10.444615384615</v>
      </c>
      <c r="H28" s="47"/>
    </row>
    <row r="29" spans="1:8" x14ac:dyDescent="0.3">
      <c r="A29" s="101">
        <v>1</v>
      </c>
      <c r="B29" s="42" t="s">
        <v>110</v>
      </c>
      <c r="C29" s="97"/>
      <c r="D29" s="44">
        <v>0</v>
      </c>
      <c r="E29" s="41"/>
      <c r="F29" s="41"/>
      <c r="G29" s="41"/>
      <c r="H29" s="98" t="s">
        <v>25</v>
      </c>
    </row>
    <row r="30" spans="1:8" x14ac:dyDescent="0.3">
      <c r="A30" s="97"/>
      <c r="B30" s="42" t="s">
        <v>111</v>
      </c>
      <c r="C30" s="97"/>
      <c r="D30" s="44">
        <v>0</v>
      </c>
      <c r="E30" s="41"/>
      <c r="F30" s="41"/>
      <c r="G30" s="41"/>
      <c r="H30" s="98"/>
    </row>
    <row r="31" spans="1:8" x14ac:dyDescent="0.3">
      <c r="A31" s="97"/>
      <c r="B31" s="42" t="s">
        <v>112</v>
      </c>
      <c r="C31" s="97"/>
      <c r="D31" s="44">
        <v>0</v>
      </c>
      <c r="E31" s="41"/>
      <c r="F31" s="41"/>
      <c r="G31" s="41"/>
      <c r="H31" s="98"/>
    </row>
    <row r="32" spans="1:8" x14ac:dyDescent="0.3">
      <c r="A32" s="97"/>
      <c r="B32" s="42" t="s">
        <v>113</v>
      </c>
      <c r="C32" s="97"/>
      <c r="D32" s="44">
        <v>574.45384615385001</v>
      </c>
      <c r="E32" s="41"/>
      <c r="F32" s="41"/>
      <c r="G32" s="41"/>
      <c r="H32" s="98"/>
    </row>
    <row r="33" spans="1:8" ht="24.6" x14ac:dyDescent="0.3">
      <c r="A33" s="102" t="s">
        <v>94</v>
      </c>
      <c r="B33" s="96"/>
      <c r="C33" s="37"/>
      <c r="D33" s="43">
        <v>8423.6679339308994</v>
      </c>
      <c r="E33" s="41"/>
      <c r="F33" s="41"/>
      <c r="G33" s="41"/>
      <c r="H33" s="47"/>
    </row>
    <row r="34" spans="1:8" x14ac:dyDescent="0.3">
      <c r="A34" s="97" t="s">
        <v>118</v>
      </c>
      <c r="B34" s="42" t="s">
        <v>110</v>
      </c>
      <c r="C34" s="37"/>
      <c r="D34" s="43">
        <v>8205.6006500758995</v>
      </c>
      <c r="E34" s="41"/>
      <c r="F34" s="41"/>
      <c r="G34" s="41"/>
      <c r="H34" s="47"/>
    </row>
    <row r="35" spans="1:8" x14ac:dyDescent="0.3">
      <c r="A35" s="97"/>
      <c r="B35" s="42" t="s">
        <v>111</v>
      </c>
      <c r="C35" s="37"/>
      <c r="D35" s="43">
        <v>124.84237985986999</v>
      </c>
      <c r="E35" s="41"/>
      <c r="F35" s="41"/>
      <c r="G35" s="41"/>
      <c r="H35" s="47"/>
    </row>
    <row r="36" spans="1:8" x14ac:dyDescent="0.3">
      <c r="A36" s="97"/>
      <c r="B36" s="42" t="s">
        <v>112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7"/>
      <c r="B37" s="42" t="s">
        <v>113</v>
      </c>
      <c r="C37" s="37"/>
      <c r="D37" s="43">
        <v>0</v>
      </c>
      <c r="E37" s="41"/>
      <c r="F37" s="41"/>
      <c r="G37" s="41"/>
      <c r="H37" s="47"/>
    </row>
    <row r="38" spans="1:8" x14ac:dyDescent="0.3">
      <c r="A38" s="99" t="s">
        <v>27</v>
      </c>
      <c r="B38" s="100"/>
      <c r="C38" s="97" t="s">
        <v>27</v>
      </c>
      <c r="D38" s="44">
        <v>8330.4430299357991</v>
      </c>
      <c r="E38" s="41">
        <v>2.33</v>
      </c>
      <c r="F38" s="41" t="s">
        <v>119</v>
      </c>
      <c r="G38" s="44">
        <v>3575.2974377406999</v>
      </c>
      <c r="H38" s="47"/>
    </row>
    <row r="39" spans="1:8" x14ac:dyDescent="0.3">
      <c r="A39" s="101">
        <v>1</v>
      </c>
      <c r="B39" s="42" t="s">
        <v>110</v>
      </c>
      <c r="C39" s="97"/>
      <c r="D39" s="44">
        <v>8205.6006500758995</v>
      </c>
      <c r="E39" s="41"/>
      <c r="F39" s="41"/>
      <c r="G39" s="41"/>
      <c r="H39" s="98" t="s">
        <v>120</v>
      </c>
    </row>
    <row r="40" spans="1:8" x14ac:dyDescent="0.3">
      <c r="A40" s="97"/>
      <c r="B40" s="42" t="s">
        <v>111</v>
      </c>
      <c r="C40" s="97"/>
      <c r="D40" s="44">
        <v>124.84237985986999</v>
      </c>
      <c r="E40" s="41"/>
      <c r="F40" s="41"/>
      <c r="G40" s="41"/>
      <c r="H40" s="98"/>
    </row>
    <row r="41" spans="1:8" x14ac:dyDescent="0.3">
      <c r="A41" s="97"/>
      <c r="B41" s="42" t="s">
        <v>112</v>
      </c>
      <c r="C41" s="97"/>
      <c r="D41" s="44">
        <v>0</v>
      </c>
      <c r="E41" s="41"/>
      <c r="F41" s="41"/>
      <c r="G41" s="41"/>
      <c r="H41" s="98"/>
    </row>
    <row r="42" spans="1:8" x14ac:dyDescent="0.3">
      <c r="A42" s="97"/>
      <c r="B42" s="42" t="s">
        <v>113</v>
      </c>
      <c r="C42" s="97"/>
      <c r="D42" s="44">
        <v>0</v>
      </c>
      <c r="E42" s="41"/>
      <c r="F42" s="41"/>
      <c r="G42" s="41"/>
      <c r="H42" s="98"/>
    </row>
    <row r="43" spans="1:8" x14ac:dyDescent="0.3">
      <c r="A43" s="97" t="s">
        <v>121</v>
      </c>
      <c r="B43" s="42" t="s">
        <v>110</v>
      </c>
      <c r="C43" s="37"/>
      <c r="D43" s="43">
        <v>8205.6006500758995</v>
      </c>
      <c r="E43" s="41"/>
      <c r="F43" s="41"/>
      <c r="G43" s="41"/>
      <c r="H43" s="47"/>
    </row>
    <row r="44" spans="1:8" x14ac:dyDescent="0.3">
      <c r="A44" s="97"/>
      <c r="B44" s="42" t="s">
        <v>111</v>
      </c>
      <c r="C44" s="37"/>
      <c r="D44" s="43">
        <v>124.84237985986999</v>
      </c>
      <c r="E44" s="41"/>
      <c r="F44" s="41"/>
      <c r="G44" s="41"/>
      <c r="H44" s="47"/>
    </row>
    <row r="45" spans="1:8" x14ac:dyDescent="0.3">
      <c r="A45" s="97"/>
      <c r="B45" s="42" t="s">
        <v>112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7"/>
      <c r="B46" s="42" t="s">
        <v>113</v>
      </c>
      <c r="C46" s="37"/>
      <c r="D46" s="43">
        <v>93.224903995112996</v>
      </c>
      <c r="E46" s="41"/>
      <c r="F46" s="41"/>
      <c r="G46" s="41"/>
      <c r="H46" s="47"/>
    </row>
    <row r="47" spans="1:8" x14ac:dyDescent="0.3">
      <c r="A47" s="99" t="s">
        <v>98</v>
      </c>
      <c r="B47" s="100"/>
      <c r="C47" s="97" t="s">
        <v>27</v>
      </c>
      <c r="D47" s="44">
        <v>93.224903995112996</v>
      </c>
      <c r="E47" s="41">
        <v>2.33</v>
      </c>
      <c r="F47" s="41" t="s">
        <v>119</v>
      </c>
      <c r="G47" s="44">
        <v>40.01068840992</v>
      </c>
      <c r="H47" s="47"/>
    </row>
    <row r="48" spans="1:8" x14ac:dyDescent="0.3">
      <c r="A48" s="101">
        <v>1</v>
      </c>
      <c r="B48" s="42" t="s">
        <v>110</v>
      </c>
      <c r="C48" s="97"/>
      <c r="D48" s="44">
        <v>0</v>
      </c>
      <c r="E48" s="41"/>
      <c r="F48" s="41"/>
      <c r="G48" s="41"/>
      <c r="H48" s="98" t="s">
        <v>120</v>
      </c>
    </row>
    <row r="49" spans="1:8" x14ac:dyDescent="0.3">
      <c r="A49" s="97"/>
      <c r="B49" s="42" t="s">
        <v>111</v>
      </c>
      <c r="C49" s="97"/>
      <c r="D49" s="44">
        <v>0</v>
      </c>
      <c r="E49" s="41"/>
      <c r="F49" s="41"/>
      <c r="G49" s="41"/>
      <c r="H49" s="98"/>
    </row>
    <row r="50" spans="1:8" x14ac:dyDescent="0.3">
      <c r="A50" s="97"/>
      <c r="B50" s="42" t="s">
        <v>112</v>
      </c>
      <c r="C50" s="97"/>
      <c r="D50" s="44">
        <v>0</v>
      </c>
      <c r="E50" s="41"/>
      <c r="F50" s="41"/>
      <c r="G50" s="41"/>
      <c r="H50" s="98"/>
    </row>
    <row r="51" spans="1:8" x14ac:dyDescent="0.3">
      <c r="A51" s="97"/>
      <c r="B51" s="42" t="s">
        <v>113</v>
      </c>
      <c r="C51" s="97"/>
      <c r="D51" s="44">
        <v>93.224903995112996</v>
      </c>
      <c r="E51" s="41"/>
      <c r="F51" s="41"/>
      <c r="G51" s="41"/>
      <c r="H51" s="98"/>
    </row>
    <row r="52" spans="1:8" ht="24.6" x14ac:dyDescent="0.3">
      <c r="A52" s="102" t="s">
        <v>100</v>
      </c>
      <c r="B52" s="96"/>
      <c r="C52" s="37"/>
      <c r="D52" s="43">
        <v>587.05574431470995</v>
      </c>
      <c r="E52" s="41"/>
      <c r="F52" s="41"/>
      <c r="G52" s="41"/>
      <c r="H52" s="47"/>
    </row>
    <row r="53" spans="1:8" x14ac:dyDescent="0.3">
      <c r="A53" s="97" t="s">
        <v>122</v>
      </c>
      <c r="B53" s="42" t="s">
        <v>110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7"/>
      <c r="B54" s="42" t="s">
        <v>111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7"/>
      <c r="B55" s="42" t="s">
        <v>112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7"/>
      <c r="B56" s="42" t="s">
        <v>113</v>
      </c>
      <c r="C56" s="37"/>
      <c r="D56" s="43">
        <v>587.05574431470995</v>
      </c>
      <c r="E56" s="41"/>
      <c r="F56" s="41"/>
      <c r="G56" s="41"/>
      <c r="H56" s="47"/>
    </row>
    <row r="57" spans="1:8" x14ac:dyDescent="0.3">
      <c r="A57" s="99" t="s">
        <v>100</v>
      </c>
      <c r="B57" s="100"/>
      <c r="C57" s="97" t="s">
        <v>27</v>
      </c>
      <c r="D57" s="44">
        <v>587.05574431470995</v>
      </c>
      <c r="E57" s="41">
        <v>2.33</v>
      </c>
      <c r="F57" s="41" t="s">
        <v>119</v>
      </c>
      <c r="G57" s="44">
        <v>251.95525507068999</v>
      </c>
      <c r="H57" s="47"/>
    </row>
    <row r="58" spans="1:8" x14ac:dyDescent="0.3">
      <c r="A58" s="101">
        <v>1</v>
      </c>
      <c r="B58" s="42" t="s">
        <v>110</v>
      </c>
      <c r="C58" s="97"/>
      <c r="D58" s="44">
        <v>0</v>
      </c>
      <c r="E58" s="41"/>
      <c r="F58" s="41"/>
      <c r="G58" s="41"/>
      <c r="H58" s="98" t="s">
        <v>120</v>
      </c>
    </row>
    <row r="59" spans="1:8" x14ac:dyDescent="0.3">
      <c r="A59" s="97"/>
      <c r="B59" s="42" t="s">
        <v>111</v>
      </c>
      <c r="C59" s="97"/>
      <c r="D59" s="44">
        <v>0</v>
      </c>
      <c r="E59" s="41"/>
      <c r="F59" s="41"/>
      <c r="G59" s="41"/>
      <c r="H59" s="98"/>
    </row>
    <row r="60" spans="1:8" x14ac:dyDescent="0.3">
      <c r="A60" s="97"/>
      <c r="B60" s="42" t="s">
        <v>112</v>
      </c>
      <c r="C60" s="97"/>
      <c r="D60" s="44">
        <v>0</v>
      </c>
      <c r="E60" s="41"/>
      <c r="F60" s="41"/>
      <c r="G60" s="41"/>
      <c r="H60" s="98"/>
    </row>
    <row r="61" spans="1:8" x14ac:dyDescent="0.3">
      <c r="A61" s="97"/>
      <c r="B61" s="42" t="s">
        <v>113</v>
      </c>
      <c r="C61" s="97"/>
      <c r="D61" s="44">
        <v>587.05574431470995</v>
      </c>
      <c r="E61" s="41"/>
      <c r="F61" s="41"/>
      <c r="G61" s="41"/>
      <c r="H61" s="98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103" t="s">
        <v>123</v>
      </c>
      <c r="B64" s="103"/>
      <c r="C64" s="103"/>
      <c r="D64" s="103"/>
      <c r="E64" s="103"/>
      <c r="F64" s="103"/>
      <c r="G64" s="103"/>
      <c r="H64" s="103"/>
    </row>
    <row r="65" spans="1:8" x14ac:dyDescent="0.3">
      <c r="A65" s="103" t="s">
        <v>124</v>
      </c>
      <c r="B65" s="103"/>
      <c r="C65" s="103"/>
      <c r="D65" s="103"/>
      <c r="E65" s="103"/>
      <c r="F65" s="103"/>
      <c r="G65" s="103"/>
      <c r="H65" s="103"/>
    </row>
  </sheetData>
  <mergeCells count="37">
    <mergeCell ref="A64:H64"/>
    <mergeCell ref="A65:H65"/>
    <mergeCell ref="A52:B52"/>
    <mergeCell ref="A53:A56"/>
    <mergeCell ref="A57:B57"/>
    <mergeCell ref="H58:H61"/>
    <mergeCell ref="C57:C61"/>
    <mergeCell ref="A58:A61"/>
    <mergeCell ref="A43:A46"/>
    <mergeCell ref="A47:B47"/>
    <mergeCell ref="H48:H51"/>
    <mergeCell ref="C47:C51"/>
    <mergeCell ref="A48:A51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525-02-01</vt:lpstr>
      <vt:lpstr>ОСР 525-09-01</vt:lpstr>
      <vt:lpstr>ОСР 525-12-01</vt:lpstr>
      <vt:lpstr>ОСР 107-02-01</vt:lpstr>
      <vt:lpstr>ОСР 107-07-01</vt:lpstr>
      <vt:lpstr>ОСР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2025-11-18T07:01:43Z</dcterms:modified>
</cp:coreProperties>
</file>